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f23bfs.cii.rc.u-fukui.ac.jp\home\staff\kazu2142\Desktop\"/>
    </mc:Choice>
  </mc:AlternateContent>
  <xr:revisionPtr revIDLastSave="0" documentId="8_{E38CC5AB-585A-44B3-9D78-6378D64D3644}" xr6:coauthVersionLast="36" xr6:coauthVersionMax="36" xr10:uidLastSave="{00000000-0000-0000-0000-000000000000}"/>
  <bookViews>
    <workbookView xWindow="0" yWindow="0" windowWidth="25035" windowHeight="10095" xr2:uid="{00000000-000D-0000-FFFF-FFFF00000000}"/>
  </bookViews>
  <sheets>
    <sheet name="Sheet1" sheetId="3" r:id="rId1"/>
  </sheets>
  <calcPr calcId="191029"/>
</workbook>
</file>

<file path=xl/calcChain.xml><?xml version="1.0" encoding="utf-8"?>
<calcChain xmlns="http://schemas.openxmlformats.org/spreadsheetml/2006/main">
  <c r="B182" i="3" l="1"/>
  <c r="B193" i="3"/>
  <c r="B192" i="3"/>
  <c r="B191" i="3"/>
  <c r="B190" i="3"/>
  <c r="B189" i="3"/>
  <c r="B188" i="3"/>
  <c r="B187" i="3"/>
  <c r="B186" i="3"/>
  <c r="B185" i="3"/>
  <c r="B184" i="3"/>
  <c r="B183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</calcChain>
</file>

<file path=xl/sharedStrings.xml><?xml version="1.0" encoding="utf-8"?>
<sst xmlns="http://schemas.openxmlformats.org/spreadsheetml/2006/main" count="3" uniqueCount="3">
  <si>
    <t>Subject</t>
  </si>
  <si>
    <t>BEC Higher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</si>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</sst>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6"/>
      <name val="Arial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B6D7A8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3" borderId="0" xfId="0" applyFill="1"/>
    <xf numFmtId="0" fontId="1" fillId="3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E699E-91B4-4133-9FB0-A177AC4E5533}">
  <dimension ref="A1:B194"/>
  <sheetViews>
    <sheetView tabSelected="1" workbookViewId="0">
      <selection activeCell="B182" sqref="B182"/>
    </sheetView>
  </sheetViews>
  <sheetFormatPr defaultRowHeight="12.75" x14ac:dyDescent="0.2"/>
  <cols>
    <col min="2" max="2" width="56.140625" style="1" bestFit="1" customWidth="1"/>
  </cols>
  <sheetData>
    <row r="1" spans="1:2" ht="15.75" x14ac:dyDescent="0.2">
      <c r="A1" s="5" t="s">
        <v>2</v>
      </c>
      <c r="B1" s="3" t="s">
        <v>0</v>
      </c>
    </row>
    <row r="2" spans="1:2" ht="15.75" x14ac:dyDescent="0.2">
      <c r="A2" s="6">
        <v>1</v>
      </c>
      <c r="B2" s="4" t="s">
        <v>1</v>
      </c>
    </row>
    <row r="3" spans="1:2" ht="15.75" x14ac:dyDescent="0.2">
      <c r="A3" s="6">
        <v>2</v>
      </c>
      <c r="B3" s="4" t="str">
        <f ca="1">IFERROR(__xludf.DUMMYFUNCTION("GOOGLETRANSLATE(B7,""vi"",""en"")
"),"Translate")</f>
        <v>Translate</v>
      </c>
    </row>
    <row r="4" spans="1:2" ht="15.75" x14ac:dyDescent="0.2">
      <c r="A4" s="6">
        <v>3</v>
      </c>
      <c r="B4" s="4" t="str">
        <f ca="1">IFERROR(__xludf.DUMMYFUNCTION("GOOGLETRANSLATE(B11,""vi"",""en"")
"),"Advanced trade compilation")</f>
        <v>Advanced trade compilation</v>
      </c>
    </row>
    <row r="5" spans="1:2" ht="15.75" x14ac:dyDescent="0.2">
      <c r="A5" s="6">
        <v>4</v>
      </c>
      <c r="B5" s="4" t="str">
        <f ca="1">IFERROR(__xludf.DUMMYFUNCTION("GOOGLETRANSLATE(B13,""vi"",""en"")
"),"International Marketing Strategy")</f>
        <v>International Marketing Strategy</v>
      </c>
    </row>
    <row r="6" spans="1:2" ht="15.75" x14ac:dyDescent="0.2">
      <c r="A6" s="6">
        <v>5</v>
      </c>
      <c r="B6" s="4" t="str">
        <f ca="1">IFERROR(__xludf.DUMMYFUNCTION("GOOGLETRANSLATE(B18,""vi"",""en"")
"),"International trade policy")</f>
        <v>International trade policy</v>
      </c>
    </row>
    <row r="7" spans="1:2" ht="15.75" x14ac:dyDescent="0.2">
      <c r="A7" s="6">
        <v>6</v>
      </c>
      <c r="B7" s="4" t="str">
        <f ca="1">IFERROR(__xludf.DUMMYFUNCTION("GOOGLETRANSLATE(B24,""vi"",""en"")
"),"Science socialism")</f>
        <v>Science socialism</v>
      </c>
    </row>
    <row r="8" spans="1:2" ht="15.75" x14ac:dyDescent="0.2">
      <c r="A8" s="6">
        <v>7</v>
      </c>
      <c r="B8" s="4" t="str">
        <f ca="1">IFERROR(__xludf.DUMMYFUNCTION("GOOGLETRANSLATE(B30,""vi"",""en"")
"),"Research topic")</f>
        <v>Research topic</v>
      </c>
    </row>
    <row r="9" spans="1:2" ht="15.75" x14ac:dyDescent="0.2">
      <c r="A9" s="6">
        <v>8</v>
      </c>
      <c r="B9" s="4" t="str">
        <f ca="1">IFERROR(__xludf.DUMMYFUNCTION("GOOGLETRANSLATE(B32,""vi"",""en"")
"),"Linguistic essay")</f>
        <v>Linguistic essay</v>
      </c>
    </row>
    <row r="10" spans="1:2" ht="15.75" x14ac:dyDescent="0.2">
      <c r="A10" s="6">
        <v>9</v>
      </c>
      <c r="B10" s="4" t="str">
        <f ca="1">IFERROR(__xludf.DUMMYFUNCTION("GOOGLETRANSLATE(B34,""vi"",""en"")
"),"Forecasting in economics and business")</f>
        <v>Forecasting in economics and business</v>
      </c>
    </row>
    <row r="11" spans="1:2" ht="15.75" x14ac:dyDescent="0.2">
      <c r="A11" s="6">
        <v>10</v>
      </c>
      <c r="B11" s="4" t="str">
        <f ca="1">IFERROR(__xludf.DUMMYFUNCTION("GOOGLETRANSLATE(B36,""vi"",""en"")
"),"Business ethic")</f>
        <v>Business ethic</v>
      </c>
    </row>
    <row r="12" spans="1:2" ht="15.75" x14ac:dyDescent="0.2">
      <c r="A12" s="6">
        <v>11</v>
      </c>
      <c r="B12" s="4" t="str">
        <f ca="1">IFERROR(__xludf.DUMMYFUNCTION("GOOGLETRANSLATE(B38,""vi"",""en"")
"),"Business ethics and social responsibility of the business")</f>
        <v>Business ethics and social responsibility of the business</v>
      </c>
    </row>
    <row r="13" spans="1:2" ht="15.75" x14ac:dyDescent="0.2">
      <c r="A13" s="6">
        <v>12</v>
      </c>
      <c r="B13" s="4" t="str">
        <f ca="1">IFERROR(__xludf.DUMMYFUNCTION("GOOGLETRANSLATE(B40,""vi"",""en"")
"),"Country")</f>
        <v>Country</v>
      </c>
    </row>
    <row r="14" spans="1:2" ht="15.75" x14ac:dyDescent="0.2">
      <c r="A14" s="6">
        <v>13</v>
      </c>
      <c r="B14" s="4" t="str">
        <f ca="1">IFERROR(__xludf.DUMMYFUNCTION("GOOGLETRANSLATE(B44,""vi"",""en"")
"),"Logistics service operating")</f>
        <v>Logistics service operating</v>
      </c>
    </row>
    <row r="15" spans="1:2" ht="15.75" x14ac:dyDescent="0.2">
      <c r="A15" s="6">
        <v>14</v>
      </c>
      <c r="B15" s="4" t="str">
        <f ca="1">IFERROR(__xludf.DUMMYFUNCTION("GOOGLETRANSLATE(B46,""vi"",""en"")
"),"Reading comprehension")</f>
        <v>Reading comprehension</v>
      </c>
    </row>
    <row r="16" spans="1:2" ht="15.75" x14ac:dyDescent="0.2">
      <c r="A16" s="6">
        <v>15</v>
      </c>
      <c r="B16" s="4" t="str">
        <f ca="1">IFERROR(__xludf.DUMMYFUNCTION("GOOGLETRANSLATE(B48,""vi"",""en"")
"),"Advanced reading comprehension 1")</f>
        <v>Advanced reading comprehension 1</v>
      </c>
    </row>
    <row r="17" spans="1:2" ht="15.75" x14ac:dyDescent="0.2">
      <c r="A17" s="6">
        <v>16</v>
      </c>
      <c r="B17" s="4" t="str">
        <f ca="1">IFERROR(__xludf.DUMMYFUNCTION("GOOGLETRANSLATE(B50,""vi"",""en"")
"),"Advanced reading (Advanced Reading)")</f>
        <v>Advanced reading (Advanced Reading)</v>
      </c>
    </row>
    <row r="18" spans="1:2" ht="15.75" x14ac:dyDescent="0.2">
      <c r="A18" s="6">
        <v>17</v>
      </c>
      <c r="B18" s="4" t="str">
        <f ca="1">IFERROR(__xludf.DUMMYFUNCTION("GOOGLETRANSLATE(B52,""vi"",""en"")
"),"Innovation innovation")</f>
        <v>Innovation innovation</v>
      </c>
    </row>
    <row r="19" spans="1:2" ht="15.75" x14ac:dyDescent="0.2">
      <c r="A19" s="6">
        <v>18</v>
      </c>
      <c r="B19" s="4" t="str">
        <f ca="1">IFERROR(__xludf.DUMMYFUNCTION("GOOGLETRANSLATE(B54,""vi"",""en"")
"),"Fin 1 (project-based learning)")</f>
        <v>Fin 1 (project-based learning)</v>
      </c>
    </row>
    <row r="20" spans="1:2" ht="15.75" x14ac:dyDescent="0.2">
      <c r="A20" s="6">
        <v>19</v>
      </c>
      <c r="B20" s="4" t="str">
        <f ca="1">IFERROR(__xludf.DUMMYFUNCTION("GOOGLETRANSLATE(B56,""vi"",""en"")
"),"FSEL 1: Language project, culture and communication")</f>
        <v>FSEL 1: Language project, culture and communication</v>
      </c>
    </row>
    <row r="21" spans="1:2" ht="15.75" x14ac:dyDescent="0.2">
      <c r="A21" s="6">
        <v>20</v>
      </c>
      <c r="B21" s="4" t="str">
        <f ca="1">IFERROR(__xludf.DUMMYFUNCTION("GOOGLETRANSLATE(B60,""vi"",""en"")
"),"Analysis in economics and business")</f>
        <v>Analysis in economics and business</v>
      </c>
    </row>
    <row r="22" spans="1:2" ht="15.75" x14ac:dyDescent="0.2">
      <c r="A22" s="6">
        <v>21</v>
      </c>
      <c r="B22" s="4" t="str">
        <f ca="1">IFERROR(__xludf.DUMMYFUNCTION("GOOGLETRANSLATE(B62,""vi"",""en"")
"),"International commercial transaction")</f>
        <v>International commercial transaction</v>
      </c>
    </row>
    <row r="23" spans="1:2" ht="15.75" x14ac:dyDescent="0.2">
      <c r="A23" s="6">
        <v>22</v>
      </c>
      <c r="B23" s="4" t="str">
        <f ca="1">IFERROR(__xludf.DUMMYFUNCTION("GOOGLETRANSLATE(B64,""vi"",""en"")
"),"Multicultural communication")</f>
        <v>Multicultural communication</v>
      </c>
    </row>
    <row r="24" spans="1:2" ht="15.75" x14ac:dyDescent="0.2">
      <c r="A24" s="6">
        <v>23</v>
      </c>
      <c r="B24" s="4" t="str">
        <f ca="1">IFERROR(__xludf.DUMMYFUNCTION("GOOGLETRANSLATE(B66,""vi"",""en"")
"),"Organizing behavior")</f>
        <v>Organizing behavior</v>
      </c>
    </row>
    <row r="25" spans="1:2" ht="15.75" x14ac:dyDescent="0.2">
      <c r="A25" s="6">
        <v>24</v>
      </c>
      <c r="B25" s="4" t="str">
        <f ca="1">IFERROR(__xludf.DUMMYFUNCTION("GOOGLETRANSLATE(B68,""vi"",""en"")
"),"Basic accounting")</f>
        <v>Basic accounting</v>
      </c>
    </row>
    <row r="26" spans="1:2" ht="15.75" x14ac:dyDescent="0.2">
      <c r="A26" s="6">
        <v>25</v>
      </c>
      <c r="B26" s="4" t="str">
        <f ca="1">IFERROR(__xludf.DUMMYFUNCTION("GOOGLETRANSLATE(B70,""vi"",""en"")
"),"Administration accounting")</f>
        <v>Administration accounting</v>
      </c>
    </row>
    <row r="27" spans="1:2" ht="15.75" x14ac:dyDescent="0.2">
      <c r="A27" s="6">
        <v>26</v>
      </c>
      <c r="B27" s="4" t="str">
        <f ca="1">IFERROR(__xludf.DUMMYFUNCTION("GOOGLETRANSLATE(B78,""vi"",""en"")
"),"International bussiness")</f>
        <v>International bussiness</v>
      </c>
    </row>
    <row r="28" spans="1:2" ht="15.75" x14ac:dyDescent="0.2">
      <c r="A28" s="6">
        <v>27</v>
      </c>
      <c r="B28" s="4" t="str">
        <f ca="1">IFERROR(__xludf.DUMMYFUNCTION("GOOGLETRANSLATE(B84,""vi"",""en"")
"),"Public economy")</f>
        <v>Public economy</v>
      </c>
    </row>
    <row r="29" spans="1:2" ht="15.75" x14ac:dyDescent="0.2">
      <c r="A29" s="6">
        <v>28</v>
      </c>
      <c r="B29" s="4" t="str">
        <f ca="1">IFERROR(__xludf.DUMMYFUNCTION("GOOGLETRANSLATE(B86,""vi"",""en"")
"),"Marxist political economy")</f>
        <v>Marxist political economy</v>
      </c>
    </row>
    <row r="30" spans="1:2" ht="15.75" x14ac:dyDescent="0.2">
      <c r="A30" s="6">
        <v>29</v>
      </c>
      <c r="B30" s="4" t="str">
        <f ca="1">IFERROR(__xludf.DUMMYFUNCTION("GOOGLETRANSLATE(B96,""vi"",""en"")
"),"International economics II")</f>
        <v>International economics II</v>
      </c>
    </row>
    <row r="31" spans="1:2" ht="15.75" x14ac:dyDescent="0.2">
      <c r="A31" s="6">
        <v>30</v>
      </c>
      <c r="B31" s="4" t="str">
        <f ca="1">IFERROR(__xludf.DUMMYFUNCTION("GOOGLETRANSLATE(B98,""vi"",""en"")
"),"Financial economics")</f>
        <v>Financial economics</v>
      </c>
    </row>
    <row r="32" spans="1:2" ht="15.75" x14ac:dyDescent="0.2">
      <c r="A32" s="6">
        <v>31</v>
      </c>
      <c r="B32" s="4" t="str">
        <f ca="1">IFERROR(__xludf.DUMMYFUNCTION("GOOGLETRANSLATE(B100,""vi"",""en"")
"),"Advanced micro economics")</f>
        <v>Advanced micro economics</v>
      </c>
    </row>
    <row r="33" spans="1:2" ht="15.75" x14ac:dyDescent="0.2">
      <c r="A33" s="6">
        <v>32</v>
      </c>
      <c r="B33" s="4" t="str">
        <f ca="1">IFERROR(__xludf.DUMMYFUNCTION("GOOGLETRANSLATE(B105,""vi"",""en"")
"),"Business economy")</f>
        <v>Business economy</v>
      </c>
    </row>
    <row r="34" spans="1:2" ht="15.75" x14ac:dyDescent="0.2">
      <c r="A34" s="6">
        <v>33</v>
      </c>
      <c r="B34" s="4" t="str">
        <f ca="1">IFERROR(__xludf.DUMMYFUNCTION("GOOGLETRANSLATE(B113,""vi"",""en"")
"),"Econometric")</f>
        <v>Econometric</v>
      </c>
    </row>
    <row r="35" spans="1:2" ht="15.75" x14ac:dyDescent="0.2">
      <c r="A35" s="6">
        <v>34</v>
      </c>
      <c r="B35" s="4" t="str">
        <f ca="1">IFERROR(__xludf.DUMMYFUNCTION("GOOGLETRANSLATE(B118,""vi"",""en"")
"),"Environmental economics")</f>
        <v>Environmental economics</v>
      </c>
    </row>
    <row r="36" spans="1:2" ht="15.75" x14ac:dyDescent="0.2">
      <c r="A36" s="6">
        <v>35</v>
      </c>
      <c r="B36" s="4" t="str">
        <f ca="1">IFERROR(__xludf.DUMMYFUNCTION("GOOGLETRANSLATE(B120,""vi"",""en"")
"),"Economic development")</f>
        <v>Economic development</v>
      </c>
    </row>
    <row r="37" spans="1:2" ht="15.75" x14ac:dyDescent="0.2">
      <c r="A37" s="6">
        <v>36</v>
      </c>
      <c r="B37" s="4" t="str">
        <f ca="1">IFERROR(__xludf.DUMMYFUNCTION("GOOGLETRANSLATE(B122,""vi"",""en"")
"),"International economy 1")</f>
        <v>International economy 1</v>
      </c>
    </row>
    <row r="38" spans="1:2" ht="15.75" x14ac:dyDescent="0.2">
      <c r="A38" s="6">
        <v>37</v>
      </c>
      <c r="B38" s="4" t="str">
        <f ca="1">IFERROR(__xludf.DUMMYFUNCTION("GOOGLETRANSLATE(B124,""vi"",""en"")
"),"Micro economy")</f>
        <v>Micro economy</v>
      </c>
    </row>
    <row r="39" spans="1:2" ht="15.75" x14ac:dyDescent="0.2">
      <c r="A39" s="6">
        <v>38</v>
      </c>
      <c r="B39" s="4" t="str">
        <f ca="1">IFERROR(__xludf.DUMMYFUNCTION("GOOGLETRANSLATE(B131,""vi"",""en"")
"),"Macroeconomic")</f>
        <v>Macroeconomic</v>
      </c>
    </row>
    <row r="40" spans="1:2" ht="15.75" x14ac:dyDescent="0.2">
      <c r="A40" s="6">
        <v>39</v>
      </c>
      <c r="B40" s="4" t="str">
        <f ca="1">IFERROR(__xludf.DUMMYFUNCTION("GOOGLETRANSLATE(B145,""vi"",""en"")
"),"Micro economics 1")</f>
        <v>Micro economics 1</v>
      </c>
    </row>
    <row r="41" spans="1:2" ht="15.75" x14ac:dyDescent="0.2">
      <c r="A41" s="6">
        <v>40</v>
      </c>
      <c r="B41" s="4" t="str">
        <f ca="1">IFERROR(__xludf.DUMMYFUNCTION("GOOGLETRANSLATE(B146,""vi"",""en"")
"),"Macroeconomics 2")</f>
        <v>Macroeconomics 2</v>
      </c>
    </row>
    <row r="42" spans="1:2" ht="15.75" x14ac:dyDescent="0.2">
      <c r="A42" s="6">
        <v>41</v>
      </c>
      <c r="B42" s="4" t="str">
        <f ca="1">IFERROR(__xludf.DUMMYFUNCTION("GOOGLETRANSLATE(B148,""vi"",""en"")
"),"Leadership skills")</f>
        <v>Leadership skills</v>
      </c>
    </row>
    <row r="43" spans="1:2" ht="15.75" x14ac:dyDescent="0.2">
      <c r="A43" s="6">
        <v>42</v>
      </c>
      <c r="B43" s="4" t="str">
        <f ca="1">IFERROR(__xludf.DUMMYFUNCTION("GOOGLETRANSLATE(B150,""vi"",""en"")
"),"Leadership and personal development skills")</f>
        <v>Leadership and personal development skills</v>
      </c>
    </row>
    <row r="44" spans="1:2" ht="15.75" x14ac:dyDescent="0.2">
      <c r="A44" s="6">
        <v>43</v>
      </c>
      <c r="B44" s="4" t="str">
        <f ca="1">IFERROR(__xludf.DUMMYFUNCTION("GOOGLETRANSLATE(B155,""vi"",""en"")
"),"Career development skills")</f>
        <v>Career development skills</v>
      </c>
    </row>
    <row r="45" spans="1:2" ht="15.75" x14ac:dyDescent="0.2">
      <c r="A45" s="6">
        <v>44</v>
      </c>
      <c r="B45" s="4" t="str">
        <f ca="1">IFERROR(__xludf.DUMMYFUNCTION("GOOGLETRANSLATE(B161,""vi"",""en"")
"),"Document drafting technique")</f>
        <v>Document drafting technique</v>
      </c>
    </row>
    <row r="46" spans="1:2" ht="15.75" x14ac:dyDescent="0.2">
      <c r="A46" s="6">
        <v>45</v>
      </c>
      <c r="B46" s="4" t="str">
        <f ca="1">IFERROR(__xludf.DUMMYFUNCTION("GOOGLETRANSLATE(B163,""vi"",""en"")
"),"Internship 1")</f>
        <v>Internship 1</v>
      </c>
    </row>
    <row r="47" spans="1:2" ht="15.75" x14ac:dyDescent="0.2">
      <c r="A47" s="6">
        <v>46</v>
      </c>
      <c r="B47" s="4" t="str">
        <f ca="1">IFERROR(__xludf.DUMMYFUNCTION("GOOGLETRANSLATE(B164,""vi"",""en"")
"),"Internship 2")</f>
        <v>Internship 2</v>
      </c>
    </row>
    <row r="48" spans="1:2" ht="15.75" x14ac:dyDescent="0.2">
      <c r="A48" s="6">
        <v>47</v>
      </c>
      <c r="B48" s="4" t="str">
        <f ca="1">IFERROR(__xludf.DUMMYFUNCTION("GOOGLETRANSLATE(B165,""vi"",""en"")
"),"Internship 3")</f>
        <v>Internship 3</v>
      </c>
    </row>
    <row r="49" spans="1:2" ht="15.75" x14ac:dyDescent="0.2">
      <c r="A49" s="6">
        <v>48</v>
      </c>
      <c r="B49" s="4" t="str">
        <f ca="1">IFERROR(__xludf.DUMMYFUNCTION("GOOGLETRANSLATE(B166,""vi"",""en"")
"),"Earth science")</f>
        <v>Earth science</v>
      </c>
    </row>
    <row r="50" spans="1:2" ht="15.75" x14ac:dyDescent="0.2">
      <c r="A50" s="6">
        <v>49</v>
      </c>
      <c r="B50" s="4" t="str">
        <f ca="1">IFERROR(__xludf.DUMMYFUNCTION("GOOGLETRANSLATE(B168,""vi"",""en"")
"),"History of economic theories")</f>
        <v>History of economic theories</v>
      </c>
    </row>
    <row r="51" spans="1:2" ht="15.75" x14ac:dyDescent="0.2">
      <c r="A51" s="6">
        <v>50</v>
      </c>
      <c r="B51" s="4" t="str">
        <f ca="1">IFERROR(__xludf.DUMMYFUNCTION("GOOGLETRANSLATE(B170,""vi"",""en"")
"),"History of the Communist Party of Vietnam")</f>
        <v>History of the Communist Party of Vietnam</v>
      </c>
    </row>
    <row r="52" spans="1:2" ht="15.75" x14ac:dyDescent="0.2">
      <c r="A52" s="6">
        <v>51</v>
      </c>
      <c r="B52" s="4" t="str">
        <f ca="1">IFERROR(__xludf.DUMMYFUNCTION("GOOGLETRANSLATE(B176,""vi"",""en"")
"),"World history")</f>
        <v>World history</v>
      </c>
    </row>
    <row r="53" spans="1:2" ht="15.75" x14ac:dyDescent="0.2">
      <c r="A53" s="6">
        <v>52</v>
      </c>
      <c r="B53" s="4" t="str">
        <f ca="1">IFERROR(__xludf.DUMMYFUNCTION("GOOGLETRANSLATE(B178,""vi"",""en"")
"),"Logistics and international transportation")</f>
        <v>Logistics and international transportation</v>
      </c>
    </row>
    <row r="54" spans="1:2" ht="15.75" x14ac:dyDescent="0.2">
      <c r="A54" s="6">
        <v>53</v>
      </c>
      <c r="B54" s="4" t="str">
        <f ca="1">IFERROR(__xludf.DUMMYFUNCTION("GOOGLETRANSLATE(B180,""vi"",""en"")
"),"Constitutional Law")</f>
        <v>Constitutional Law</v>
      </c>
    </row>
    <row r="55" spans="1:2" ht="15.75" x14ac:dyDescent="0.2">
      <c r="A55" s="6">
        <v>54</v>
      </c>
      <c r="B55" s="4" t="str">
        <f ca="1">IFERROR(__xludf.DUMMYFUNCTION("GOOGLETRANSLATE(B182,""vi"",""en"")
"),"Comparative law")</f>
        <v>Comparative law</v>
      </c>
    </row>
    <row r="56" spans="1:2" ht="15.75" x14ac:dyDescent="0.2">
      <c r="A56" s="6">
        <v>55</v>
      </c>
      <c r="B56" s="4" t="str">
        <f ca="1">IFERROR(__xludf.DUMMYFUNCTION("GOOGLETRANSLATE(B183,""vi"",""en"")
"),"Financial theory")</f>
        <v>Financial theory</v>
      </c>
    </row>
    <row r="57" spans="1:2" ht="15.75" x14ac:dyDescent="0.2">
      <c r="A57" s="6">
        <v>56</v>
      </c>
      <c r="B57" s="4" t="str">
        <f ca="1">IFERROR(__xludf.DUMMYFUNCTION("GOOGLETRANSLATE(B189,""vi"",""en"")
"),"Probability theory and Math statistics")</f>
        <v>Probability theory and Math statistics</v>
      </c>
    </row>
    <row r="58" spans="1:2" ht="15.75" x14ac:dyDescent="0.2">
      <c r="A58" s="6">
        <v>57</v>
      </c>
      <c r="B58" s="4" t="str">
        <f ca="1">IFERROR(__xludf.DUMMYFUNCTION("GOOGLETRANSLATE(B203,""vi"",""en"")
"),"Basic marketing")</f>
        <v>Basic marketing</v>
      </c>
    </row>
    <row r="59" spans="1:2" ht="15.75" x14ac:dyDescent="0.2">
      <c r="A59" s="6">
        <v>58</v>
      </c>
      <c r="B59" s="4" t="str">
        <f ca="1">IFERROR(__xludf.DUMMYFUNCTION("GOOGLETRANSLATE(B231,""vi"",""en"")
"),"international marketing")</f>
        <v>international marketing</v>
      </c>
    </row>
    <row r="60" spans="1:2" ht="15.75" x14ac:dyDescent="0.2">
      <c r="A60" s="6">
        <v>59</v>
      </c>
      <c r="B60" s="4" t="str">
        <f ca="1">IFERROR(__xludf.DUMMYFUNCTION("GOOGLETRANSLATE(B235,""vi"",""en"")
"),"Marketing in the hotel")</f>
        <v>Marketing in the hotel</v>
      </c>
    </row>
    <row r="61" spans="1:2" ht="15.75" x14ac:dyDescent="0.2">
      <c r="A61" s="6">
        <v>60</v>
      </c>
      <c r="B61" s="4" t="str">
        <f ca="1">IFERROR(__xludf.DUMMYFUNCTION("GOOGLETRANSLATE(B237,""vi"",""en"")
"),"International business environment")</f>
        <v>International business environment</v>
      </c>
    </row>
    <row r="62" spans="1:2" ht="15.75" x14ac:dyDescent="0.2">
      <c r="A62" s="6">
        <v>61</v>
      </c>
      <c r="B62" s="4" t="str">
        <f ca="1">IFERROR(__xludf.DUMMYFUNCTION("GOOGLETRANSLATE(B239,""vi"",""en"")
"),"To speak")</f>
        <v>To speak</v>
      </c>
    </row>
    <row r="63" spans="1:2" ht="15.75" x14ac:dyDescent="0.2">
      <c r="A63" s="6">
        <v>62</v>
      </c>
      <c r="B63" s="4" t="str">
        <f ca="1">IFERROR(__xludf.DUMMYFUNCTION("GOOGLETRANSLATE(B241,""vi"",""en"")
"),"Trade")</f>
        <v>Trade</v>
      </c>
    </row>
    <row r="64" spans="1:2" ht="15.75" x14ac:dyDescent="0.2">
      <c r="A64" s="6">
        <v>63</v>
      </c>
      <c r="B64" s="4" t="str">
        <f ca="1">IFERROR(__xludf.DUMMYFUNCTION("GOOGLETRANSLATE(B245,""vi"",""en"")
"),"Listen - Read Trade 1")</f>
        <v>Listen - Read Trade 1</v>
      </c>
    </row>
    <row r="65" spans="1:2" ht="15.75" x14ac:dyDescent="0.2">
      <c r="A65" s="6">
        <v>64</v>
      </c>
      <c r="B65" s="4" t="str">
        <f ca="1">IFERROR(__xludf.DUMMYFUNCTION("GOOGLETRANSLATE(B247,""vi"",""en"")
"),"Listening")</f>
        <v>Listening</v>
      </c>
    </row>
    <row r="66" spans="1:2" ht="15.75" x14ac:dyDescent="0.2">
      <c r="A66" s="6">
        <v>65</v>
      </c>
      <c r="B66" s="4" t="str">
        <f ca="1">IFERROR(__xludf.DUMMYFUNCTION("GOOGLETRANSLATE(B249,""vi"",""en"")
"),"Heard trade")</f>
        <v>Heard trade</v>
      </c>
    </row>
    <row r="67" spans="1:2" ht="15.75" x14ac:dyDescent="0.2">
      <c r="A67" s="6">
        <v>66</v>
      </c>
      <c r="B67" s="4" t="str">
        <f ca="1">IFERROR(__xludf.DUMMYFUNCTION("GOOGLETRANSLATE(B251,""vi"",""en"")
"),"Research Marketing")</f>
        <v>Research Marketing</v>
      </c>
    </row>
    <row r="68" spans="1:2" ht="15.75" x14ac:dyDescent="0.2">
      <c r="A68" s="6">
        <v>67</v>
      </c>
      <c r="B68" s="4" t="str">
        <f ca="1">IFERROR(__xludf.DUMMYFUNCTION("GOOGLETRANSLATE(B253,""vi"",""en"")
"),"Foreign Language 2 - Part 1 (French)")</f>
        <v>Foreign Language 2 - Part 1 (French)</v>
      </c>
    </row>
    <row r="69" spans="1:2" ht="15.75" x14ac:dyDescent="0.2">
      <c r="A69" s="6">
        <v>68</v>
      </c>
      <c r="B69" s="4" t="str">
        <f ca="1">IFERROR(__xludf.DUMMYFUNCTION("GOOGLETRANSLATE(B255,""vi"",""en"")
"),"Foreign Language II - French year 1")</f>
        <v>Foreign Language II - French year 1</v>
      </c>
    </row>
    <row r="70" spans="1:2" ht="15.75" x14ac:dyDescent="0.2">
      <c r="A70" s="6">
        <v>69</v>
      </c>
      <c r="B70" s="4" t="str">
        <f ca="1">IFERROR(__xludf.DUMMYFUNCTION("GOOGLETRANSLATE(B261,""vi"",""en"")
"),"Language, culture and society")</f>
        <v>Language, culture and society</v>
      </c>
    </row>
    <row r="71" spans="1:2" ht="15.75" x14ac:dyDescent="0.2">
      <c r="A71" s="6">
        <v>70</v>
      </c>
      <c r="B71" s="4" t="str">
        <f ca="1">IFERROR(__xludf.DUMMYFUNCTION("GOOGLETRANSLATE(B263,""vi"",""en"")
"),"Accounting principles")</f>
        <v>Accounting principles</v>
      </c>
    </row>
    <row r="72" spans="1:2" ht="15.75" x14ac:dyDescent="0.2">
      <c r="A72" s="6">
        <v>71</v>
      </c>
      <c r="B72" s="4" t="str">
        <f ca="1">IFERROR(__xludf.DUMMYFUNCTION("GOOGLETRANSLATE(B269,""vi"",""en"")
"),"Principle of macroeconomics")</f>
        <v>Principle of macroeconomics</v>
      </c>
    </row>
    <row r="73" spans="1:2" ht="15.75" x14ac:dyDescent="0.2">
      <c r="A73" s="6">
        <v>72</v>
      </c>
      <c r="B73" s="4" t="str">
        <f ca="1">IFERROR(__xludf.DUMMYFUNCTION("GOOGLETRANSLATE(B271,""vi"",""en"")
"),"Macroeconomic principle")</f>
        <v>Macroeconomic principle</v>
      </c>
    </row>
    <row r="74" spans="1:2" ht="15.75" x14ac:dyDescent="0.2">
      <c r="A74" s="6">
        <v>73</v>
      </c>
      <c r="B74" s="4" t="str">
        <f ca="1">IFERROR(__xludf.DUMMYFUNCTION("GOOGLETRANSLATE(B273,""vi"",""en"")
"),"English phonetics and phonology)")</f>
        <v>English phonetics and phonology)</v>
      </c>
    </row>
    <row r="75" spans="1:2" ht="15.75" x14ac:dyDescent="0.2">
      <c r="A75" s="6">
        <v>74</v>
      </c>
      <c r="B75" s="4" t="str">
        <f ca="1">IFERROR(__xludf.DUMMYFUNCTION("GOOGLETRANSLATE(B275,""vi"",""en"")
"),"Phonetic language-from learning French")</f>
        <v>Phonetic language-from learning French</v>
      </c>
    </row>
    <row r="76" spans="1:2" ht="15.75" x14ac:dyDescent="0.2">
      <c r="A76" s="6">
        <v>75</v>
      </c>
      <c r="B76" s="4" t="str">
        <f ca="1">IFERROR(__xludf.DUMMYFUNCTION("GOOGLETRANSLATE(B277,""vi"",""en"")
"),"English grammar (English syntax)")</f>
        <v>English grammar (English syntax)</v>
      </c>
    </row>
    <row r="77" spans="1:2" ht="15.75" x14ac:dyDescent="0.2">
      <c r="A77" s="6">
        <v>76</v>
      </c>
      <c r="B77" s="4" t="str">
        <f ca="1">IFERROR(__xludf.DUMMYFUNCTION("GOOGLETRANSLATE(B279,""vi"",""en"")
"),"Grammar learning French")</f>
        <v>Grammar learning French</v>
      </c>
    </row>
    <row r="78" spans="1:2" ht="15.75" x14ac:dyDescent="0.2">
      <c r="A78" s="6">
        <v>77</v>
      </c>
      <c r="B78" s="4" t="str">
        <f ca="1">IFERROR(__xludf.DUMMYFUNCTION("GOOGLETRANSLATE(B281,""vi"",""en"")
"),"Chinese grammar learning")</f>
        <v>Chinese grammar learning</v>
      </c>
    </row>
    <row r="79" spans="1:2" ht="15.75" x14ac:dyDescent="0.2">
      <c r="A79" s="6">
        <v>78</v>
      </c>
      <c r="B79" s="4" t="str">
        <f ca="1">IFERROR(__xludf.DUMMYFUNCTION("GOOGLETRANSLATE(B285,""vi"",""en"")
"),"Introduction to information and application systems")</f>
        <v>Introduction to information and application systems</v>
      </c>
    </row>
    <row r="80" spans="1:2" ht="15.75" x14ac:dyDescent="0.2">
      <c r="A80" s="6">
        <v>79</v>
      </c>
      <c r="B80" s="4" t="str">
        <f ca="1">IFERROR(__xludf.DUMMYFUNCTION("GOOGLETRANSLATE(B287,""vi"",""en"")
"),"Introduction")</f>
        <v>Introduction</v>
      </c>
    </row>
    <row r="81" spans="1:2" ht="15.75" x14ac:dyDescent="0.2">
      <c r="A81" s="6">
        <v>80</v>
      </c>
      <c r="B81" s="4" t="str">
        <f ca="1">IFERROR(__xludf.DUMMYFUNCTION("GOOGLETRANSLATE(B289,""vi"",""en"")
"),"Introduction to Humanities")</f>
        <v>Introduction to Humanities</v>
      </c>
    </row>
    <row r="82" spans="1:2" ht="15.75" x14ac:dyDescent="0.2">
      <c r="A82" s="6">
        <v>81</v>
      </c>
      <c r="B82" s="4" t="str">
        <f ca="1">IFERROR(__xludf.DUMMYFUNCTION("GOOGLETRANSLATE(B291,""vi"",""en"")
"),"New issues in management")</f>
        <v>New issues in management</v>
      </c>
    </row>
    <row r="83" spans="1:2" ht="15.75" x14ac:dyDescent="0.2">
      <c r="A83" s="6">
        <v>82</v>
      </c>
      <c r="B83" s="4" t="str">
        <f ca="1">IFERROR(__xludf.DUMMYFUNCTION("GOOGLETRANSLATE(B293,""vi"",""en"")
"),"Civil Law II")</f>
        <v>Civil Law II</v>
      </c>
    </row>
    <row r="84" spans="1:2" ht="15.75" x14ac:dyDescent="0.2">
      <c r="A84" s="6">
        <v>83</v>
      </c>
      <c r="B84" s="4" t="str">
        <f ca="1">IFERROR(__xludf.DUMMYFUNCTION("GOOGLETRANSLATE(B295,""vi"",""en"")
"),"General law")</f>
        <v>General law</v>
      </c>
    </row>
    <row r="85" spans="1:2" ht="15.75" x14ac:dyDescent="0.2">
      <c r="A85" s="6">
        <v>84</v>
      </c>
      <c r="B85" s="4" t="str">
        <f ca="1">IFERROR(__xludf.DUMMYFUNCTION("GOOGLETRANSLATE(B313,""vi"",""en"")
"),"General law and legal and ethical issues in business")</f>
        <v>General law and legal and ethical issues in business</v>
      </c>
    </row>
    <row r="86" spans="1:2" ht="15.75" x14ac:dyDescent="0.2">
      <c r="A86" s="6">
        <v>85</v>
      </c>
      <c r="B86" s="4" t="str">
        <f ca="1">IFERROR(__xludf.DUMMYFUNCTION("GOOGLETRANSLATE(B315,""vi"",""en"")
"),"Criminal law")</f>
        <v>Criminal law</v>
      </c>
    </row>
    <row r="87" spans="1:2" ht="15.75" x14ac:dyDescent="0.2">
      <c r="A87" s="6">
        <v>86</v>
      </c>
      <c r="B87" s="4" t="str">
        <f ca="1">IFERROR(__xludf.DUMMYFUNCTION("GOOGLETRANSLATE(B317,""vi"",""en"")
"),"International business law")</f>
        <v>International business law</v>
      </c>
    </row>
    <row r="88" spans="1:2" ht="15.75" x14ac:dyDescent="0.2">
      <c r="A88" s="6">
        <v>87</v>
      </c>
      <c r="B88" s="4" t="str">
        <f ca="1">IFERROR(__xludf.DUMMYFUNCTION("GOOGLETRANSLATE(B319,""vi"",""en"")
"),"Labor law")</f>
        <v>Labor law</v>
      </c>
    </row>
    <row r="89" spans="1:2" ht="15.75" x14ac:dyDescent="0.2">
      <c r="A89" s="6">
        <v>88</v>
      </c>
      <c r="B89" s="4" t="str">
        <f ca="1">IFERROR(__xludf.DUMMYFUNCTION("GOOGLETRANSLATE(B321,""vi"",""en"")
"),"Commercial law")</f>
        <v>Commercial law</v>
      </c>
    </row>
    <row r="90" spans="1:2" ht="15.75" x14ac:dyDescent="0.2">
      <c r="A90" s="6">
        <v>89</v>
      </c>
      <c r="B90" s="4" t="str">
        <f ca="1">IFERROR(__xludf.DUMMYFUNCTION("GOOGLETRANSLATE(B323,""vi"",""en"")
"),"International trade law")</f>
        <v>International trade law</v>
      </c>
    </row>
    <row r="91" spans="1:2" ht="15.75" x14ac:dyDescent="0.2">
      <c r="A91" s="6">
        <v>90</v>
      </c>
      <c r="B91" s="4" t="str">
        <f ca="1">IFERROR(__xludf.DUMMYFUNCTION("GOOGLETRANSLATE(B325,""vi"",""en"")
"),"Law in the hotel")</f>
        <v>Law in the hotel</v>
      </c>
    </row>
    <row r="92" spans="1:2" ht="15.75" x14ac:dyDescent="0.2">
      <c r="A92" s="6">
        <v>91</v>
      </c>
      <c r="B92" s="4" t="str">
        <f ca="1">IFERROR(__xludf.DUMMYFUNCTION("GOOGLETRANSLATE(B327,""vi"",""en"")
"),"Skills development")</f>
        <v>Skills development</v>
      </c>
    </row>
    <row r="93" spans="1:2" ht="15.75" x14ac:dyDescent="0.2">
      <c r="A93" s="6">
        <v>92</v>
      </c>
      <c r="B93" s="4" t="str">
        <f ca="1">IFERROR(__xludf.DUMMYFUNCTION("GOOGLETRANSLATE(B335,""vi"",""en"")
"),"Marketing skills development")</f>
        <v>Marketing skills development</v>
      </c>
    </row>
    <row r="94" spans="1:2" ht="15.75" x14ac:dyDescent="0.2">
      <c r="A94" s="6">
        <v>93</v>
      </c>
      <c r="B94" s="4" t="str">
        <f ca="1">IFERROR(__xludf.DUMMYFUNCTION("GOOGLETRANSLATE(B337,""vi"",""en"")
"),"Analysis of financial statements")</f>
        <v>Analysis of financial statements</v>
      </c>
    </row>
    <row r="95" spans="1:2" ht="15.75" x14ac:dyDescent="0.2">
      <c r="A95" s="6">
        <v>94</v>
      </c>
      <c r="B95" s="4" t="str">
        <f ca="1">IFERROR(__xludf.DUMMYFUNCTION("GOOGLETRANSLATE(B341,""vi"",""en"")
"),"Data analysis")</f>
        <v>Data analysis</v>
      </c>
    </row>
    <row r="96" spans="1:2" ht="15.75" x14ac:dyDescent="0.2">
      <c r="A96" s="6">
        <v>95</v>
      </c>
      <c r="B96" s="4" t="str">
        <f ca="1">IFERROR(__xludf.DUMMYFUNCTION("GOOGLETRANSLATE(B343,""vi"",""en"")
"),"Analysis and investment of securities")</f>
        <v>Analysis and investment of securities</v>
      </c>
    </row>
    <row r="97" spans="1:2" ht="15.75" x14ac:dyDescent="0.2">
      <c r="A97" s="6">
        <v>96</v>
      </c>
      <c r="B97" s="4" t="str">
        <f ca="1">IFERROR(__xludf.DUMMYFUNCTION("GOOGLETRANSLATE(B352,""vi"",""en"")
"),"Advanced trade translation")</f>
        <v>Advanced trade translation</v>
      </c>
    </row>
    <row r="98" spans="1:2" ht="15.75" x14ac:dyDescent="0.2">
      <c r="A98" s="6">
        <v>97</v>
      </c>
      <c r="B98" s="4" t="str">
        <f ca="1">IFERROR(__xludf.DUMMYFUNCTION("GOOGLETRANSLATE(B354,""vi"",""en"")
"),"Research methods in economics and business")</f>
        <v>Research methods in economics and business</v>
      </c>
    </row>
    <row r="99" spans="1:2" ht="15.75" x14ac:dyDescent="0.2">
      <c r="A99" s="6">
        <v>98</v>
      </c>
      <c r="B99" s="4" t="str">
        <f ca="1">IFERROR(__xludf.DUMMYFUNCTION("GOOGLETRANSLATE(B372,""vi"",""en"")
"),"Supply chain management")</f>
        <v>Supply chain management</v>
      </c>
    </row>
    <row r="100" spans="1:2" ht="15.75" x14ac:dyDescent="0.2">
      <c r="A100" s="6">
        <v>99</v>
      </c>
      <c r="B100" s="4" t="str">
        <f ca="1">IFERROR(__xludf.DUMMYFUNCTION("GOOGLETRANSLATE(B374,""vi"",""en"")
"),"Warehouse management and distribution")</f>
        <v>Warehouse management and distribution</v>
      </c>
    </row>
    <row r="101" spans="1:2" ht="15.75" x14ac:dyDescent="0.2">
      <c r="A101" s="6">
        <v>100</v>
      </c>
      <c r="B101" s="4" t="str">
        <f ca="1">IFERROR(__xludf.DUMMYFUNCTION("GOOGLETRANSLATE(B376,""vi"",""en"")
"),"Risk management and insurance")</f>
        <v>Risk management and insurance</v>
      </c>
    </row>
    <row r="102" spans="1:2" ht="15.75" x14ac:dyDescent="0.2">
      <c r="A102" s="6">
        <v>101</v>
      </c>
      <c r="B102" s="4" t="str">
        <f ca="1">IFERROR(__xludf.DUMMYFUNCTION("GOOGLETRANSLATE(B382,""vi"",""en"")
"),"Production manager")</f>
        <v>Production manager</v>
      </c>
    </row>
    <row r="103" spans="1:2" ht="15.75" x14ac:dyDescent="0.2">
      <c r="A103" s="6">
        <v>102</v>
      </c>
      <c r="B103" s="4" t="str">
        <f ca="1">IFERROR(__xludf.DUMMYFUNCTION("GOOGLETRANSLATE(B384,""vi"",""en"")
"),"Basic management")</f>
        <v>Basic management</v>
      </c>
    </row>
    <row r="104" spans="1:2" ht="15.75" x14ac:dyDescent="0.2">
      <c r="A104" s="6">
        <v>103</v>
      </c>
      <c r="B104" s="4" t="str">
        <f ca="1">IFERROR(__xludf.DUMMYFUNCTION("GOOGLETRANSLATE(B386,""vi"",""en"")
"),"Quality management in the hotel")</f>
        <v>Quality management in the hotel</v>
      </c>
    </row>
    <row r="105" spans="1:2" ht="15.75" x14ac:dyDescent="0.2">
      <c r="A105" s="6">
        <v>104</v>
      </c>
      <c r="B105" s="4" t="str">
        <f ca="1">IFERROR(__xludf.DUMMYFUNCTION("GOOGLETRANSLATE(B388,""vi"",""en"")
"),"Investment portfolio management")</f>
        <v>Investment portfolio management</v>
      </c>
    </row>
    <row r="106" spans="1:2" ht="15.75" x14ac:dyDescent="0.2">
      <c r="A106" s="6">
        <v>105</v>
      </c>
      <c r="B106" s="4" t="str">
        <f ca="1">IFERROR(__xludf.DUMMYFUNCTION("GOOGLETRANSLATE(B390,""vi"",""en"")
"),"Small corporate governance")</f>
        <v>Small corporate governance</v>
      </c>
    </row>
    <row r="107" spans="1:2" ht="15.75" x14ac:dyDescent="0.2">
      <c r="A107" s="6">
        <v>106</v>
      </c>
      <c r="B107" s="4" t="str">
        <f ca="1">IFERROR(__xludf.DUMMYFUNCTION("GOOGLETRANSLATE(B392,""vi"",""en"")
"),"Revenue management and expenses in the hotel")</f>
        <v>Revenue management and expenses in the hotel</v>
      </c>
    </row>
    <row r="108" spans="1:2" ht="15.75" x14ac:dyDescent="0.2">
      <c r="A108" s="6">
        <v>107</v>
      </c>
      <c r="B108" s="4" t="str">
        <f ca="1">IFERROR(__xludf.DUMMYFUNCTION("GOOGLETRANSLATE(B394,""vi"",""en"")
"),"Project management")</f>
        <v>Project management</v>
      </c>
    </row>
    <row r="109" spans="1:2" ht="15.75" x14ac:dyDescent="0.2">
      <c r="A109" s="6">
        <v>108</v>
      </c>
      <c r="B109" s="4" t="str">
        <f ca="1">IFERROR(__xludf.DUMMYFUNCTION("GOOGLETRANSLATE(B398,""vi"",""en"")
"),"International investment project management")</f>
        <v>International investment project management</v>
      </c>
    </row>
    <row r="110" spans="1:2" ht="31.5" x14ac:dyDescent="0.2">
      <c r="A110" s="6">
        <v>109</v>
      </c>
      <c r="B110" s="4" t="str">
        <f ca="1">IFERROR(__xludf.DUMMYFUNCTION("GOOGLETRANSLATE(B402,""vi"",""en"")
"),"Business Process and Project Management (Business Process and Project Management")</f>
        <v>Business Process and Project Management (Business Process and Project Management</v>
      </c>
    </row>
    <row r="111" spans="1:2" ht="15.75" x14ac:dyDescent="0.2">
      <c r="A111" s="6">
        <v>110</v>
      </c>
      <c r="B111" s="4" t="str">
        <f ca="1">IFERROR(__xludf.DUMMYFUNCTION("GOOGLETRANSLATE(B412,""vi"",""en"")
"),"Administration of innovation")</f>
        <v>Administration of innovation</v>
      </c>
    </row>
    <row r="112" spans="1:2" ht="15.75" x14ac:dyDescent="0.2">
      <c r="A112" s="6">
        <v>111</v>
      </c>
      <c r="B112" s="4" t="str">
        <f ca="1">IFERROR(__xludf.DUMMYFUNCTION("GOOGLETRANSLATE(B414,""vi"",""en"")
"),"School of Management")</f>
        <v>School of Management</v>
      </c>
    </row>
    <row r="113" spans="1:2" ht="15.75" x14ac:dyDescent="0.2">
      <c r="A113" s="6">
        <v>112</v>
      </c>
      <c r="B113" s="4" t="str">
        <f ca="1">IFERROR(__xludf.DUMMYFUNCTION("GOOGLETRANSLATE(B416,""vi"",""en"")
"),"Productivity and quality management")</f>
        <v>Productivity and quality management</v>
      </c>
    </row>
    <row r="114" spans="1:2" ht="15.75" x14ac:dyDescent="0.2">
      <c r="A114" s="6">
        <v>113</v>
      </c>
      <c r="B114" s="4" t="str">
        <f ca="1">IFERROR(__xludf.DUMMYFUNCTION("GOOGLETRANSLATE(B418,""vi"",""en"")
"),"Human resource management")</f>
        <v>Human resource management</v>
      </c>
    </row>
    <row r="115" spans="1:2" ht="15.75" x14ac:dyDescent="0.2">
      <c r="A115" s="6">
        <v>114</v>
      </c>
      <c r="B115" s="4" t="str">
        <f ca="1">IFERROR(__xludf.DUMMYFUNCTION("GOOGLETRANSLATE(B420,""vi"",""en"")
"),"Financial risk management")</f>
        <v>Financial risk management</v>
      </c>
    </row>
    <row r="116" spans="1:2" ht="15.75" x14ac:dyDescent="0.2">
      <c r="A116" s="6">
        <v>115</v>
      </c>
      <c r="B116" s="4" t="str">
        <f ca="1">IFERROR(__xludf.DUMMYFUNCTION("GOOGLETRANSLATE(B422,""vi"",""en"")
"),"Risk management in the bank")</f>
        <v>Risk management in the bank</v>
      </c>
    </row>
    <row r="117" spans="1:2" ht="15.75" x14ac:dyDescent="0.2">
      <c r="A117" s="6">
        <v>116</v>
      </c>
      <c r="B117" s="4" t="str">
        <f ca="1">IFERROR(__xludf.DUMMYFUNCTION("GOOGLETRANSLATE(B424,""vi"",""en"")
"),"Operational Administration")</f>
        <v>Operational Administration</v>
      </c>
    </row>
    <row r="118" spans="1:2" ht="15.75" x14ac:dyDescent="0.2">
      <c r="A118" s="6">
        <v>117</v>
      </c>
      <c r="B118" s="4" t="str">
        <f ca="1">IFERROR(__xludf.DUMMYFUNCTION("GOOGLETRANSLATE(B428,""vi"",""en"")
"),"Financial Administration")</f>
        <v>Financial Administration</v>
      </c>
    </row>
    <row r="119" spans="1:2" ht="15.75" x14ac:dyDescent="0.2">
      <c r="A119" s="6">
        <v>118</v>
      </c>
      <c r="B119" s="4" t="str">
        <f ca="1">IFERROR(__xludf.DUMMYFUNCTION("GOOGLETRANSLATE(B430,""vi"",""en"")
"),"Information management in banking finance")</f>
        <v>Information management in banking finance</v>
      </c>
    </row>
    <row r="120" spans="1:2" ht="15.75" x14ac:dyDescent="0.2">
      <c r="A120" s="6">
        <v>119</v>
      </c>
      <c r="B120" s="4" t="str">
        <f ca="1">IFERROR(__xludf.DUMMYFUNCTION("GOOGLETRANSLATE(B432,""vi"",""en"")
"),"International management and business")</f>
        <v>International management and business</v>
      </c>
    </row>
    <row r="121" spans="1:2" ht="15.75" x14ac:dyDescent="0.2">
      <c r="A121" s="6">
        <v>120</v>
      </c>
      <c r="B121" s="4" t="str">
        <f ca="1">IFERROR(__xludf.DUMMYFUNCTION("GOOGLETRANSLATE(B434,""vi"",""en"")
"),"Intellectual Property")</f>
        <v>Intellectual Property</v>
      </c>
    </row>
    <row r="122" spans="1:2" ht="15.75" x14ac:dyDescent="0.2">
      <c r="A122" s="6">
        <v>121</v>
      </c>
      <c r="B122" s="4" t="str">
        <f ca="1">IFERROR(__xludf.DUMMYFUNCTION("GOOGLETRANSLATE(B438,""vi"",""en"")
"),"Business Finance")</f>
        <v>Business Finance</v>
      </c>
    </row>
    <row r="123" spans="1:2" ht="15.75" x14ac:dyDescent="0.2">
      <c r="A123" s="6">
        <v>122</v>
      </c>
      <c r="B123" s="4" t="str">
        <f ca="1">IFERROR(__xludf.DUMMYFUNCTION("GOOGLETRANSLATE(B442,""vi"",""en"")
"),"International finance")</f>
        <v>International finance</v>
      </c>
    </row>
    <row r="124" spans="1:2" ht="15.75" x14ac:dyDescent="0.2">
      <c r="A124" s="6">
        <v>123</v>
      </c>
      <c r="B124" s="4" t="str">
        <f ca="1">IFERROR(__xludf.DUMMYFUNCTION("GOOGLETRANSLATE(B448,""vi"",""en"")
"),"Project funding")</f>
        <v>Project funding</v>
      </c>
    </row>
    <row r="125" spans="1:2" ht="15.75" x14ac:dyDescent="0.2">
      <c r="A125" s="6">
        <v>124</v>
      </c>
      <c r="B125" s="4" t="str">
        <f ca="1">IFERROR(__xludf.DUMMYFUNCTION("GOOGLETRANSLATE(B450,""vi"",""en"")
"),"International trade funding")</f>
        <v>International trade funding</v>
      </c>
    </row>
    <row r="126" spans="1:2" ht="15.75" x14ac:dyDescent="0.2">
      <c r="A126" s="6">
        <v>125</v>
      </c>
      <c r="B126" s="4" t="str">
        <f ca="1">IFERROR(__xludf.DUMMYFUNCTION("GOOGLETRANSLATE(B452,""vi"",""en"")
"),"Growth and development")</f>
        <v>Growth and development</v>
      </c>
    </row>
    <row r="127" spans="1:2" ht="15.75" x14ac:dyDescent="0.2">
      <c r="A127" s="6">
        <v>126</v>
      </c>
      <c r="B127" s="4" t="str">
        <f ca="1">IFERROR(__xludf.DUMMYFUNCTION("GOOGLETRANSLATE(B454,""vi"",""en"")
"),"General Psychology")</f>
        <v>General Psychology</v>
      </c>
    </row>
    <row r="128" spans="1:2" ht="15.75" x14ac:dyDescent="0.2">
      <c r="A128" s="6">
        <v>127</v>
      </c>
      <c r="B128" s="4" t="str">
        <f ca="1">IFERROR(__xludf.DUMMYFUNCTION("GOOGLETRANSLATE(B456,""vi"",""en"")
"),"Business psychology")</f>
        <v>Business psychology</v>
      </c>
    </row>
    <row r="129" spans="1:2" ht="15.75" x14ac:dyDescent="0.2">
      <c r="A129" s="6">
        <v>128</v>
      </c>
      <c r="B129" s="4" t="str">
        <f ca="1">IFERROR(__xludf.DUMMYFUNCTION("GOOGLETRANSLATE(B458,""vi"",""en"")
"),"Legal psychology")</f>
        <v>Legal psychology</v>
      </c>
    </row>
    <row r="130" spans="1:2" ht="15.75" x14ac:dyDescent="0.2">
      <c r="A130" s="6">
        <v>129</v>
      </c>
      <c r="B130" s="4" t="str">
        <f ca="1">IFERROR(__xludf.DUMMYFUNCTION("GOOGLETRANSLATE(B460,""vi"",""en"")
"),"Monetary Bank")</f>
        <v>Monetary Bank</v>
      </c>
    </row>
    <row r="131" spans="1:2" ht="15.75" x14ac:dyDescent="0.2">
      <c r="A131" s="6">
        <v>130</v>
      </c>
      <c r="B131" s="4" t="str">
        <f ca="1">IFERROR(__xludf.DUMMYFUNCTION("GOOGLETRANSLATE(B466,""vi"",""en"")
"),"English 5")</f>
        <v>English 5</v>
      </c>
    </row>
    <row r="132" spans="1:2" ht="15.75" x14ac:dyDescent="0.2">
      <c r="A132" s="6">
        <v>131</v>
      </c>
      <c r="B132" s="4" t="str">
        <f ca="1">IFERROR(__xludf.DUMMYFUNCTION("GOOGLETRANSLATE(B470,""vi"",""en"")
"),"English 6")</f>
        <v>English 6</v>
      </c>
    </row>
    <row r="133" spans="1:2" ht="15.75" x14ac:dyDescent="0.2">
      <c r="A133" s="6">
        <v>132</v>
      </c>
      <c r="B133" s="4" t="str">
        <f ca="1">IFERROR(__xludf.DUMMYFUNCTION("GOOGLETRANSLATE(B480,""vi"",""en"")
"),"Specialized English 2 (business communication)")</f>
        <v>Specialized English 2 (business communication)</v>
      </c>
    </row>
    <row r="134" spans="1:2" ht="15.75" x14ac:dyDescent="0.2">
      <c r="A134" s="6">
        <v>133</v>
      </c>
      <c r="B134" s="4" t="str">
        <f ca="1">IFERROR(__xludf.DUMMYFUNCTION("GOOGLETRANSLATE(B512,""vi"",""en"")
"),"Specialized English 3 (international economics and business)")</f>
        <v>Specialized English 3 (international economics and business)</v>
      </c>
    </row>
    <row r="135" spans="1:2" ht="15.75" x14ac:dyDescent="0.2">
      <c r="A135" s="6">
        <v>134</v>
      </c>
      <c r="B135" s="4" t="str">
        <f ca="1">IFERROR(__xludf.DUMMYFUNCTION("GOOGLETRANSLATE(B522,""vi"",""en"")
"),"Specialized English 3 (Business Administration)")</f>
        <v>Specialized English 3 (Business Administration)</v>
      </c>
    </row>
    <row r="136" spans="1:2" ht="15.75" x14ac:dyDescent="0.2">
      <c r="A136" s="6">
        <v>135</v>
      </c>
      <c r="B136" s="4" t="str">
        <f ca="1">IFERROR(__xludf.DUMMYFUNCTION("GOOGLETRANSLATE(B524,""vi"",""en"")
"),"Specialized English (Banking and Finance)")</f>
        <v>Specialized English (Banking and Finance)</v>
      </c>
    </row>
    <row r="137" spans="1:2" ht="15.75" x14ac:dyDescent="0.2">
      <c r="A137" s="6">
        <v>136</v>
      </c>
      <c r="B137" s="4" t="str">
        <f ca="1">IFERROR(__xludf.DUMMYFUNCTION("GOOGLETRANSLATE(B526,""vi"",""en"")
"),"English communication in business I")</f>
        <v>English communication in business I</v>
      </c>
    </row>
    <row r="138" spans="1:2" ht="15.75" x14ac:dyDescent="0.2">
      <c r="A138" s="6">
        <v>137</v>
      </c>
      <c r="B138" s="4" t="str">
        <f ca="1">IFERROR(__xludf.DUMMYFUNCTION("GOOGLETRANSLATE(B528,""vi"",""en"")
"),"English communication in business II")</f>
        <v>English communication in business II</v>
      </c>
    </row>
    <row r="139" spans="1:2" ht="15.75" x14ac:dyDescent="0.2">
      <c r="A139" s="6">
        <v>138</v>
      </c>
      <c r="B139" s="4" t="str">
        <f ca="1">IFERROR(__xludf.DUMMYFUNCTION("GOOGLETRANSLATE(B532,""vi"",""en"")
"),"English communication in business III")</f>
        <v>English communication in business III</v>
      </c>
    </row>
    <row r="140" spans="1:2" ht="15.75" x14ac:dyDescent="0.2">
      <c r="A140" s="6">
        <v>139</v>
      </c>
      <c r="B140" s="4" t="str">
        <f ca="1">IFERROR(__xludf.DUMMYFUNCTION("GOOGLETRANSLATE(B534,""vi"",""en"")
"),"Legal English 2: Legal writing skills in English")</f>
        <v>Legal English 2: Legal writing skills in English</v>
      </c>
    </row>
    <row r="141" spans="1:2" ht="15.75" x14ac:dyDescent="0.2">
      <c r="A141" s="6">
        <v>140</v>
      </c>
      <c r="B141" s="4" t="str">
        <f ca="1">IFERROR(__xludf.DUMMYFUNCTION("GOOGLETRANSLATE(B535,""vi"",""en"")
"),"Japanese international business")</f>
        <v>Japanese international business</v>
      </c>
    </row>
    <row r="142" spans="1:2" ht="15.75" x14ac:dyDescent="0.2">
      <c r="A142" s="6">
        <v>141</v>
      </c>
      <c r="B142" s="4" t="str">
        <f ca="1">IFERROR(__xludf.DUMMYFUNCTION("GOOGLETRANSLATE(B536,""vi"",""en"")
"),"Japanese Primary Commercial 3")</f>
        <v>Japanese Primary Commercial 3</v>
      </c>
    </row>
    <row r="143" spans="1:2" ht="15.75" x14ac:dyDescent="0.2">
      <c r="A143" s="6">
        <v>142</v>
      </c>
      <c r="B143" s="4" t="str">
        <f ca="1">IFERROR(__xludf.DUMMYFUNCTION("GOOGLETRANSLATE(B539,""vi"",""en"")
"),"Japanese primary commercial 4")</f>
        <v>Japanese primary commercial 4</v>
      </c>
    </row>
    <row r="144" spans="1:2" ht="15.75" x14ac:dyDescent="0.2">
      <c r="A144" s="6">
        <v>143</v>
      </c>
      <c r="B144" s="4" t="str">
        <f ca="1">IFERROR(__xludf.DUMMYFUNCTION("GOOGLETRANSLATE(B542,""vi"",""en"")
"),"Intermediate 1 commercial Japanese commercial")</f>
        <v>Intermediate 1 commercial Japanese commercial</v>
      </c>
    </row>
    <row r="145" spans="1:2" ht="15.75" x14ac:dyDescent="0.2">
      <c r="A145" s="6">
        <v>144</v>
      </c>
      <c r="B145" s="4" t="str">
        <f ca="1">IFERROR(__xludf.DUMMYFUNCTION("GOOGLETRANSLATE(B545,""vi"",""en"")
"),"Japanese commercial Japanese commercial")</f>
        <v>Japanese commercial Japanese commercial</v>
      </c>
    </row>
    <row r="146" spans="1:2" ht="15.75" x14ac:dyDescent="0.2">
      <c r="A146" s="6">
        <v>145</v>
      </c>
      <c r="B146" s="4" t="str">
        <f ca="1">IFERROR(__xludf.DUMMYFUNCTION("GOOGLETRANSLATE(B549,""vi"",""en"")
"),"Japanese commercial intermediate 4")</f>
        <v>Japanese commercial intermediate 4</v>
      </c>
    </row>
    <row r="147" spans="1:2" ht="31.5" x14ac:dyDescent="0.2">
      <c r="A147" s="6">
        <v>146</v>
      </c>
      <c r="B147" s="4" t="str">
        <f ca="1">IFERROR(__xludf.DUMMYFUNCTION("GOOGLETRANSLATE(B553,""vi"",""en"")
"),"French Economic and Commercial Economy 1: Micro-Mosa-Mosaic Economy")</f>
        <v>French Economic and Commercial Economy 1: Micro-Mosa-Mosaic Economy</v>
      </c>
    </row>
    <row r="148" spans="1:2" ht="31.5" x14ac:dyDescent="0.2">
      <c r="A148" s="6">
        <v>147</v>
      </c>
      <c r="B148" s="4" t="str">
        <f ca="1">IFERROR(__xludf.DUMMYFUNCTION("GOOGLETRANSLATE(B555,""vi"",""en"")
"),"French Economic and Commercial Economics 7: Communications")</f>
        <v>French Economic and Commercial Economics 7: Communications</v>
      </c>
    </row>
    <row r="149" spans="1:2" ht="31.5" x14ac:dyDescent="0.2">
      <c r="A149" s="6">
        <v>148</v>
      </c>
      <c r="B149" s="4" t="str">
        <f ca="1">IFERROR(__xludf.DUMMYFUNCTION("GOOGLETRANSLATE(B557,""vi"",""en"")
"),"French Economic Economy 8: Practice commercial economic translation")</f>
        <v>French Economic Economy 8: Practice commercial economic translation</v>
      </c>
    </row>
    <row r="150" spans="1:2" ht="31.5" x14ac:dyDescent="0.2">
      <c r="A150" s="6">
        <v>149</v>
      </c>
      <c r="B150" s="4" t="str">
        <f ca="1">IFERROR(__xludf.DUMMYFUNCTION("GOOGLETRANSLATE(B559,""vi"",""en"")
"),"French Economic and Commercial Economics 9: Practice trade economic interpretation")</f>
        <v>French Economic and Commercial Economics 9: Practice trade economic interpretation</v>
      </c>
    </row>
    <row r="151" spans="1:2" ht="15.75" x14ac:dyDescent="0.2">
      <c r="A151" s="6">
        <v>150</v>
      </c>
      <c r="B151" s="4" t="str">
        <f ca="1">IFERROR(__xludf.DUMMYFUNCTION("GOOGLETRANSLATE(B561,""vi"",""en"")
"),"French practice B2_ Language of communication and society 2")</f>
        <v>French practice B2_ Language of communication and society 2</v>
      </c>
    </row>
    <row r="152" spans="1:2" ht="15.75" x14ac:dyDescent="0.2">
      <c r="A152" s="6">
        <v>151</v>
      </c>
      <c r="B152" s="4" t="str">
        <f ca="1">IFERROR(__xludf.DUMMYFUNCTION("GOOGLETRANSLATE(B564,""vi"",""en"")
"),"French practice B2_ Language of communication and society 3")</f>
        <v>French practice B2_ Language of communication and society 3</v>
      </c>
    </row>
    <row r="153" spans="1:2" ht="15.75" x14ac:dyDescent="0.2">
      <c r="A153" s="6">
        <v>152</v>
      </c>
      <c r="B153" s="4" t="str">
        <f ca="1">IFERROR(__xludf.DUMMYFUNCTION("GOOGLETRANSLATE(B567,""vi"",""en"")
"),"French practice B2_ Language of communication and society 4")</f>
        <v>French practice B2_ Language of communication and society 4</v>
      </c>
    </row>
    <row r="154" spans="1:2" ht="15.75" x14ac:dyDescent="0.2">
      <c r="A154" s="6">
        <v>153</v>
      </c>
      <c r="B154" s="4" t="str">
        <f ca="1">IFERROR(__xludf.DUMMYFUNCTION("GOOGLETRANSLATE(B570,""vi"",""en"")
"),"Chinese commercial advanced")</f>
        <v>Chinese commercial advanced</v>
      </c>
    </row>
    <row r="155" spans="1:2" ht="15.75" x14ac:dyDescent="0.2">
      <c r="A155" s="6">
        <v>154</v>
      </c>
      <c r="B155" s="4" t="str">
        <f ca="1">IFERROR(__xludf.DUMMYFUNCTION("GOOGLETRANSLATE(B574,""vi"",""en"")
"),"Chinese in international trade transactions")</f>
        <v>Chinese in international trade transactions</v>
      </c>
    </row>
    <row r="156" spans="1:2" ht="15.75" x14ac:dyDescent="0.2">
      <c r="A156" s="6">
        <v>155</v>
      </c>
      <c r="B156" s="4" t="str">
        <f ca="1">IFERROR(__xludf.DUMMYFUNCTION("GOOGLETRANSLATE(B578,""vi"",""en"")
"),"Chinese in international business")</f>
        <v>Chinese in international business</v>
      </c>
    </row>
    <row r="157" spans="1:2" ht="15.75" x14ac:dyDescent="0.2">
      <c r="A157" s="6">
        <v>156</v>
      </c>
      <c r="B157" s="4" t="str">
        <f ca="1">IFERROR(__xludf.DUMMYFUNCTION("GOOGLETRANSLATE(B582,""vi"",""en"")
"),"Chinese in international marketing")</f>
        <v>Chinese in international marketing</v>
      </c>
    </row>
    <row r="158" spans="1:2" ht="15.75" x14ac:dyDescent="0.2">
      <c r="A158" s="6">
        <v>157</v>
      </c>
      <c r="B158" s="4" t="str">
        <f ca="1">IFERROR(__xludf.DUMMYFUNCTION("GOOGLETRANSLATE(B584,""vi"",""en"")
"),"Chinese in Chinese Foreign Trade")</f>
        <v>Chinese in Chinese Foreign Trade</v>
      </c>
    </row>
    <row r="159" spans="1:2" ht="15.75" x14ac:dyDescent="0.2">
      <c r="A159" s="6">
        <v>158</v>
      </c>
      <c r="B159" s="4" t="str">
        <f ca="1">IFERROR(__xludf.DUMMYFUNCTION("GOOGLETRANSLATE(B586,""vi"",""en"")
"),"Chinese in international finance")</f>
        <v>Chinese in international finance</v>
      </c>
    </row>
    <row r="160" spans="1:2" ht="15.75" x14ac:dyDescent="0.2">
      <c r="A160" s="6">
        <v>159</v>
      </c>
      <c r="B160" s="4" t="str">
        <f ca="1">IFERROR(__xludf.DUMMYFUNCTION("GOOGLETRANSLATE(B588,""vi"",""en"")
"),"Ethical standards, practice and corporate governance")</f>
        <v>Ethical standards, practice and corporate governance</v>
      </c>
    </row>
    <row r="161" spans="1:2" ht="15.75" x14ac:dyDescent="0.2">
      <c r="A161" s="6">
        <v>160</v>
      </c>
      <c r="B161" s="4" t="str">
        <f ca="1">IFERROR(__xludf.DUMMYFUNCTION("GOOGLETRANSLATE(B590,""vi"",""en"")
"),"Information technology")</f>
        <v>Information technology</v>
      </c>
    </row>
    <row r="162" spans="1:2" ht="15.75" x14ac:dyDescent="0.2">
      <c r="A162" s="6">
        <v>161</v>
      </c>
      <c r="B162" s="4" t="str">
        <f ca="1">IFERROR(__xludf.DUMMYFUNCTION("GOOGLETRANSLATE(B594,""vi"",""en"")
"),"Informatics and information technology in the hotel")</f>
        <v>Informatics and information technology in the hotel</v>
      </c>
    </row>
    <row r="163" spans="1:2" ht="15.75" x14ac:dyDescent="0.2">
      <c r="A163" s="6">
        <v>162</v>
      </c>
      <c r="B163" s="4" t="str">
        <f ca="1">IFERROR(__xludf.DUMMYFUNCTION("GOOGLETRANSLATE(B596,""vi"",""en"")
"),"Entrepreneurship")</f>
        <v>Entrepreneurship</v>
      </c>
    </row>
    <row r="164" spans="1:2" ht="15.75" x14ac:dyDescent="0.2">
      <c r="A164" s="6">
        <v>163</v>
      </c>
      <c r="B164" s="4" t="str">
        <f ca="1">IFERROR(__xludf.DUMMYFUNCTION("GOOGLETRANSLATE(B598,""vi"",""en"")
"),"Math in management science")</f>
        <v>Math in management science</v>
      </c>
    </row>
    <row r="165" spans="1:2" ht="15.75" x14ac:dyDescent="0.2">
      <c r="A165" s="6">
        <v>164</v>
      </c>
      <c r="B165" s="4" t="str">
        <f ca="1">IFERROR(__xludf.DUMMYFUNCTION("GOOGLETRANSLATE(B600,""vi"",""en"")
"),"Industry organization")</f>
        <v>Industry organization</v>
      </c>
    </row>
    <row r="166" spans="1:2" ht="15.75" x14ac:dyDescent="0.2">
      <c r="A166" s="6">
        <v>165</v>
      </c>
      <c r="B166" s="4" t="str">
        <f ca="1">IFERROR(__xludf.DUMMYFUNCTION("GOOGLETRANSLATE(B602,""vi"",""en"")
"),"French organization and economic relations")</f>
        <v>French organization and economic relations</v>
      </c>
    </row>
    <row r="167" spans="1:2" ht="15.75" x14ac:dyDescent="0.2">
      <c r="A167" s="6">
        <v>166</v>
      </c>
      <c r="B167" s="4" t="str">
        <f ca="1">IFERROR(__xludf.DUMMYFUNCTION("GOOGLETRANSLATE(B604,""vi"",""en"")
"),"Overview of the hotel industry")</f>
        <v>Overview of the hotel industry</v>
      </c>
    </row>
    <row r="168" spans="1:2" ht="15.75" x14ac:dyDescent="0.2">
      <c r="A168" s="6">
        <v>167</v>
      </c>
      <c r="B168" s="4" t="str">
        <f ca="1">IFERROR(__xludf.DUMMYFUNCTION("GOOGLETRANSLATE(B606,""vi"",""en"")
"),"Logical thinking and ppnc")</f>
        <v>Logical thinking and ppnc</v>
      </c>
    </row>
    <row r="169" spans="1:2" ht="15.75" x14ac:dyDescent="0.2">
      <c r="A169" s="6">
        <v>168</v>
      </c>
      <c r="B169" s="4" t="str">
        <f ca="1">IFERROR(__xludf.DUMMYFUNCTION("GOOGLETRANSLATE(B608,""vi"",""en"")
"),"Positive Thinking")</f>
        <v>Positive Thinking</v>
      </c>
    </row>
    <row r="170" spans="1:2" ht="15.75" x14ac:dyDescent="0.2">
      <c r="A170" s="6">
        <v>169</v>
      </c>
      <c r="B170" s="4" t="str">
        <f ca="1">IFERROR(__xludf.DUMMYFUNCTION("GOOGLETRANSLATE(B613,""vi"",""en"")
"),"Ho Chi Minh Thought")</f>
        <v>Ho Chi Minh Thought</v>
      </c>
    </row>
    <row r="171" spans="1:2" ht="15.75" x14ac:dyDescent="0.2">
      <c r="A171" s="6">
        <v>170</v>
      </c>
      <c r="B171" s="4" t="str">
        <f ca="1">IFERROR(__xludf.DUMMYFUNCTION("GOOGLETRANSLATE(B622,""vi"",""en"")
"),"Financial markets and financial institutions")</f>
        <v>Financial markets and financial institutions</v>
      </c>
    </row>
    <row r="172" spans="1:2" ht="15.75" x14ac:dyDescent="0.2">
      <c r="A172" s="6">
        <v>171</v>
      </c>
      <c r="B172" s="4" t="str">
        <f ca="1">IFERROR(__xludf.DUMMYFUNCTION("GOOGLETRANSLATE(B626,""vi"",""en"")
"),"Statistics in business")</f>
        <v>Statistics in business</v>
      </c>
    </row>
    <row r="173" spans="1:2" ht="15.75" x14ac:dyDescent="0.2">
      <c r="A173" s="6">
        <v>172</v>
      </c>
      <c r="B173" s="4" t="str">
        <f ca="1">IFERROR(__xludf.DUMMYFUNCTION("GOOGLETRANSLATE(B628,""vi"",""en"")
"),"Practice translation")</f>
        <v>Practice translation</v>
      </c>
    </row>
    <row r="174" spans="1:2" ht="15.75" x14ac:dyDescent="0.2">
      <c r="A174" s="6">
        <v>173</v>
      </c>
      <c r="B174" s="4" t="str">
        <f ca="1">IFERROR(__xludf.DUMMYFUNCTION("GOOGLETRANSLATE(B632,""vi"",""en"")
"),"Practice supplementary knowledge 1")</f>
        <v>Practice supplementary knowledge 1</v>
      </c>
    </row>
    <row r="175" spans="1:2" ht="15.75" x14ac:dyDescent="0.2">
      <c r="A175" s="6">
        <v>174</v>
      </c>
      <c r="B175" s="4" t="str">
        <f ca="1">IFERROR(__xludf.DUMMYFUNCTION("GOOGLETRANSLATE(B633,""vi"",""en"")
"),"Supplementary knowledge 2")</f>
        <v>Supplementary knowledge 2</v>
      </c>
    </row>
    <row r="176" spans="1:2" ht="15.75" x14ac:dyDescent="0.2">
      <c r="A176" s="6">
        <v>175</v>
      </c>
      <c r="B176" s="4" t="str">
        <f ca="1">IFERROR(__xludf.DUMMYFUNCTION("GOOGLETRANSLATE(B634,""vi"",""en"")
"),"Language internship")</f>
        <v>Language internship</v>
      </c>
    </row>
    <row r="177" spans="1:2" ht="15.75" x14ac:dyDescent="0.2">
      <c r="A177" s="6">
        <v>176</v>
      </c>
      <c r="B177" s="4" t="str">
        <f ca="1">IFERROR(__xludf.DUMMYFUNCTION("GOOGLETRANSLATE(B636,""vi"",""en"")
"),"Actual business 2")</f>
        <v>Actual business 2</v>
      </c>
    </row>
    <row r="178" spans="1:2" ht="15.75" x14ac:dyDescent="0.2">
      <c r="A178" s="6">
        <v>177</v>
      </c>
      <c r="B178" s="4" t="str">
        <f ca="1">IFERROR(__xludf.DUMMYFUNCTION("GOOGLETRANSLATE(B637,""vi"",""en"")
"),"Actual business 3")</f>
        <v>Actual business 3</v>
      </c>
    </row>
    <row r="179" spans="1:2" ht="15.75" x14ac:dyDescent="0.2">
      <c r="A179" s="6">
        <v>178</v>
      </c>
      <c r="B179" s="4" t="str">
        <f ca="1">IFERROR(__xludf.DUMMYFUNCTION("GOOGLETRANSLATE(B638,""vi"",""en"")
"),"Ecommerce")</f>
        <v>Ecommerce</v>
      </c>
    </row>
    <row r="180" spans="1:2" ht="15.75" x14ac:dyDescent="0.2">
      <c r="A180" s="6">
        <v>179</v>
      </c>
      <c r="B180" s="4" t="str">
        <f ca="1">IFERROR(__xludf.DUMMYFUNCTION("GOOGLETRANSLATE(B640,""vi"",""en"")
"),"Marxist-Leninist philosophy")</f>
        <v>Marxist-Leninist philosophy</v>
      </c>
    </row>
    <row r="181" spans="1:2" ht="15.75" x14ac:dyDescent="0.2">
      <c r="A181" s="6">
        <v>180</v>
      </c>
      <c r="B181" s="4" t="str">
        <f ca="1">IFERROR(__xludf.DUMMYFUNCTION("GOOGLETRANSLATE(B650,""vi"",""en"")
"),"Application of banking and financial information technology")</f>
        <v>Application of banking and financial information technology</v>
      </c>
    </row>
    <row r="182" spans="1:2" ht="15.75" x14ac:dyDescent="0.2">
      <c r="A182" s="6">
        <v>181</v>
      </c>
      <c r="B182" s="4" t="str">
        <f ca="1">IFERROR(__xludf.DUMMYFUNCTION("GOOGLETRANSLATE(B652,""vi"",""en"")
"),"General culture")</f>
        <v>General culture</v>
      </c>
    </row>
    <row r="183" spans="1:2" ht="15.75" x14ac:dyDescent="0.2">
      <c r="A183" s="6">
        <v>182</v>
      </c>
      <c r="B183" s="4" t="str">
        <f ca="1">IFERROR(__xludf.DUMMYFUNCTION("GOOGLETRANSLATE(B653,""vi"",""en"")
"),"Japanese mass culture")</f>
        <v>Japanese mass culture</v>
      </c>
    </row>
    <row r="184" spans="1:2" ht="15.75" x14ac:dyDescent="0.2">
      <c r="A184" s="6">
        <v>183</v>
      </c>
      <c r="B184" s="4" t="str">
        <f ca="1">IFERROR(__xludf.DUMMYFUNCTION("GOOGLETRANSLATE(B655,""vi"",""en"")
"),"Business communication culture")</f>
        <v>Business communication culture</v>
      </c>
    </row>
    <row r="185" spans="1:2" ht="15.75" x14ac:dyDescent="0.2">
      <c r="A185" s="6">
        <v>184</v>
      </c>
      <c r="B185" s="4" t="str">
        <f ca="1">IFERROR(__xludf.DUMMYFUNCTION("GOOGLETRANSLATE(B657,""vi"",""en"")
"),"Japanese business culture")</f>
        <v>Japanese business culture</v>
      </c>
    </row>
    <row r="186" spans="1:2" ht="15.75" x14ac:dyDescent="0.2">
      <c r="A186" s="6">
        <v>185</v>
      </c>
      <c r="B186" s="4" t="str">
        <f ca="1">IFERROR(__xludf.DUMMYFUNCTION("GOOGLETRANSLATE(B658,""vi"",""en"")
"),"English - American literature")</f>
        <v>English - American literature</v>
      </c>
    </row>
    <row r="187" spans="1:2" ht="15.75" x14ac:dyDescent="0.2">
      <c r="A187" s="6">
        <v>186</v>
      </c>
      <c r="B187" s="4" t="str">
        <f ca="1">IFERROR(__xludf.DUMMYFUNCTION("GOOGLETRANSLATE(B662,""vi"",""en"")
"),"World Civilization before the 16th century")</f>
        <v>World Civilization before the 16th century</v>
      </c>
    </row>
    <row r="188" spans="1:2" ht="15.75" x14ac:dyDescent="0.2">
      <c r="A188" s="6">
        <v>187</v>
      </c>
      <c r="B188" s="4" t="str">
        <f ca="1">IFERROR(__xludf.DUMMYFUNCTION("GOOGLETRANSLATE(B664,""vi"",""en"")
"),"Shipping and aviation")</f>
        <v>Shipping and aviation</v>
      </c>
    </row>
    <row r="189" spans="1:2" ht="15.75" x14ac:dyDescent="0.2">
      <c r="A189" s="6">
        <v>188</v>
      </c>
      <c r="B189" s="4" t="str">
        <f ca="1">IFERROR(__xludf.DUMMYFUNCTION("GOOGLETRANSLATE(B666,""vi"",""en"")
"),"Advanced writing (Advanced Writing)")</f>
        <v>Advanced writing (Advanced Writing)</v>
      </c>
    </row>
    <row r="190" spans="1:2" ht="15.75" x14ac:dyDescent="0.2">
      <c r="A190" s="6">
        <v>189</v>
      </c>
      <c r="B190" s="4" t="str">
        <f ca="1">IFERROR(__xludf.DUMMYFUNCTION("GOOGLETRANSLATE(B668,""vi"",""en"")
"),"Commercial writing")</f>
        <v>Commercial writing</v>
      </c>
    </row>
    <row r="191" spans="1:2" ht="15.75" x14ac:dyDescent="0.2">
      <c r="A191" s="6">
        <v>190</v>
      </c>
      <c r="B191" s="4" t="str">
        <f ca="1">IFERROR(__xludf.DUMMYFUNCTION("GOOGLETRANSLATE(B670,""vi"",""en"")
"),"V -lex 1 Law polygon - Pluh125")</f>
        <v>V -lex 1 Law polygon - Pluh125</v>
      </c>
    </row>
    <row r="192" spans="1:2" ht="15.75" x14ac:dyDescent="0.2">
      <c r="A192" s="6">
        <v>191</v>
      </c>
      <c r="B192" s="4" t="str">
        <f ca="1">IFERROR(__xludf.DUMMYFUNCTION("GOOGLETRANSLATE(B671,""vi"",""en"")
"),"General society study")</f>
        <v>General society study</v>
      </c>
    </row>
    <row r="193" spans="1:2" ht="15.75" x14ac:dyDescent="0.2">
      <c r="A193" s="6">
        <v>192</v>
      </c>
      <c r="B193" s="4" t="str">
        <f ca="1">IFERROR(__xludf.DUMMYFUNCTION("GOOGLETRANSLATE(B674,""vi"",""en"")
"),"Business and startup projects")</f>
        <v>Business and startup projects</v>
      </c>
    </row>
    <row r="194" spans="1:2" x14ac:dyDescent="0.2">
      <c r="B194" s="2"/>
    </row>
  </sheetData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本郷 和也</dc:creator>
  <cp:lastModifiedBy>本郷 和也</cp:lastModifiedBy>
  <dcterms:created xsi:type="dcterms:W3CDTF">2023-05-16T07:28:56Z</dcterms:created>
  <dcterms:modified xsi:type="dcterms:W3CDTF">2023-05-16T07:28:56Z</dcterms:modified>
</cp:coreProperties>
</file>